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BCDB9EE-E24E-45B2-A943-4C908D82C3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tup" sheetId="4" r:id="rId1"/>
    <sheet name="Reconciliation Tab" sheetId="2" r:id="rId2"/>
  </sheets>
  <definedNames>
    <definedName name="Z_25220D3D_C7A3_4AA7_811A_0B8D9135AFE7_.wvu.FilterData" localSheetId="1" hidden="1">'Reconciliation Tab'!$B$14:$G$19</definedName>
    <definedName name="Z_2E076032_996A_408E_AD6F_86AF6BD3411A_.wvu.FilterData" localSheetId="1" hidden="1">'Reconciliation Tab'!$B$14:$G$19</definedName>
  </definedNames>
  <calcPr calcId="191029"/>
  <customWorkbookViews>
    <customWorkbookView name="Filter 2" guid="{2E076032-996A-408E-AD6F-86AF6BD3411A}" maximized="1" windowWidth="0" windowHeight="0" activeSheetId="0"/>
    <customWorkbookView name="Filter 1" guid="{25220D3D-C7A3-4AA7-811A-0B8D9135AFE7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2" l="1"/>
  <c r="G11" i="2"/>
  <c r="G15" i="2" a="1"/>
  <c r="G15" i="2" s="1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9" i="2"/>
  <c r="G8" i="2"/>
  <c r="C9" i="2"/>
  <c r="C8" i="2"/>
  <c r="E3" i="2"/>
  <c r="G16" i="2" l="1" a="1"/>
  <c r="G16" i="2" s="1"/>
  <c r="G17" i="2" s="1" a="1"/>
  <c r="G17" i="2" s="1"/>
  <c r="G18" i="2" s="1" a="1"/>
  <c r="G18" i="2" s="1"/>
  <c r="G19" i="2" s="1" a="1"/>
  <c r="G19" i="2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<sst xmlns="http://schemas.openxmlformats.org/spreadsheetml/2006/main" count="31" uniqueCount="29">
  <si>
    <t>BCD Enterprise</t>
  </si>
  <si>
    <t>Reconciliation Statement</t>
  </si>
  <si>
    <t xml:space="preserve">BANK NAME: </t>
  </si>
  <si>
    <t>STATEMENT DATE (AS OF):</t>
  </si>
  <si>
    <t xml:space="preserve">ACCOUNT NUMBER: </t>
  </si>
  <si>
    <t xml:space="preserve">ACCOUNT BALANCE: </t>
  </si>
  <si>
    <t>ADJUSTED BALANCE:</t>
  </si>
  <si>
    <t>DATE</t>
  </si>
  <si>
    <t>DESCRIPTION</t>
  </si>
  <si>
    <t>DEPOSITS IN TRANSIT</t>
  </si>
  <si>
    <t>OUTSTANDING CHECKS</t>
  </si>
  <si>
    <t>OTHER</t>
  </si>
  <si>
    <t>BALANCE</t>
  </si>
  <si>
    <t>Deposit Transfer from BPT Co. - Ref #9012</t>
  </si>
  <si>
    <t>Check Payment for FPE Co. - Check No. 3402</t>
  </si>
  <si>
    <t>Check Payment for DLP Corp - Check No. 3922</t>
  </si>
  <si>
    <t>Deposit Check from IRS Inc. - Ref #6403</t>
  </si>
  <si>
    <t>Bank service fees</t>
  </si>
  <si>
    <t>Address</t>
  </si>
  <si>
    <t>6629 D Motts Boulevard, Rapid City, SD 88202</t>
  </si>
  <si>
    <t>Email Address:</t>
  </si>
  <si>
    <t>Contact Number:</t>
  </si>
  <si>
    <t>Bank Name:</t>
  </si>
  <si>
    <t>Orient Swiss Bank</t>
  </si>
  <si>
    <t>Account Number:</t>
  </si>
  <si>
    <t>Statement Date as of:</t>
  </si>
  <si>
    <t>Account Balance:</t>
  </si>
  <si>
    <t>bcdenterprise@email.com</t>
  </si>
  <si>
    <t>555-222-7777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</si>
</sst>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&quot;$&quot;#,##0.00"/>
  </numFmts>
  <fonts count="27" x14ac:knownFonts="1">
    <font>
      <sz val="10"/>
      <color rgb="FF000000"/>
      <name val="Arial"/>
      <scheme val="minor"/>
    </font>
    <font>
      <sz val="20"/>
      <color theme="1"/>
      <name val="Roboto"/>
    </font>
    <font>
      <sz val="32"/>
      <color theme="0"/>
      <name val="Roboto"/>
    </font>
    <font>
      <b/>
      <sz val="31"/>
      <color rgb="FFFFFFFF"/>
      <name val="Roboto"/>
    </font>
    <font>
      <b/>
      <sz val="10"/>
      <color theme="1"/>
      <name val="Roboto"/>
    </font>
    <font>
      <sz val="10"/>
      <color theme="1"/>
      <name val="Roboto"/>
    </font>
    <font>
      <sz val="20"/>
      <color rgb="FF0000FF"/>
      <name val="Roboto"/>
    </font>
    <font>
      <sz val="18"/>
      <color theme="1"/>
      <name val="Roboto"/>
    </font>
    <font>
      <b/>
      <sz val="12"/>
      <color theme="0"/>
      <name val="Roboto"/>
    </font>
    <font>
      <b/>
      <sz val="10"/>
      <color theme="0"/>
      <name val="Roboto"/>
    </font>
    <font>
      <sz val="10"/>
      <color rgb="FF000000"/>
      <name val="Arial"/>
      <family val="2"/>
      <scheme val="minor"/>
    </font>
    <font>
      <sz val="10"/>
      <name val="Roboto"/>
    </font>
    <font>
      <sz val="10"/>
      <color rgb="FF777777"/>
      <name val="Roboto"/>
    </font>
    <font>
      <sz val="10"/>
      <color theme="9" tint="-0.499984740745262"/>
      <name val="Roboto"/>
    </font>
    <font>
      <sz val="10"/>
      <color rgb="FFFF0000"/>
      <name val="Roboto"/>
    </font>
    <font>
      <sz val="10"/>
      <color theme="7" tint="-0.499984740745262"/>
      <name val="Roboto"/>
    </font>
    <font>
      <b/>
      <sz val="10"/>
      <color theme="7" tint="-0.499984740745262"/>
      <name val="Roboto"/>
    </font>
    <font>
      <sz val="10"/>
      <color rgb="FF000000"/>
      <name val="Roboto"/>
    </font>
    <font>
      <sz val="11"/>
      <color theme="1"/>
      <name val="Roboto"/>
    </font>
    <font>
      <b/>
      <sz val="11"/>
      <color theme="1"/>
      <name val="Roboto"/>
    </font>
    <font>
      <b/>
      <sz val="11"/>
      <color theme="7" tint="-0.499984740745262"/>
      <name val="Roboto"/>
    </font>
    <font>
      <sz val="11"/>
      <color theme="0"/>
      <name val="Roboto"/>
    </font>
    <font>
      <b/>
      <sz val="18"/>
      <color theme="0"/>
      <name val="Roboto"/>
    </font>
    <font>
      <sz val="11"/>
      <color theme="9" tint="-0.499984740745262"/>
      <name val="Roboto"/>
    </font>
    <font>
      <sz val="11"/>
      <name val="Roboto"/>
    </font>
    <font>
      <b/>
      <i/>
      <sz val="11"/>
      <color theme="1"/>
      <name val="Roboto"/>
    </font>
    <font>
      <i/>
      <sz val="11"/>
      <color theme="1"/>
      <name val="Roboto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3" tint="0.34998626667073579"/>
        <bgColor rgb="FF134F5C"/>
      </patternFill>
    </fill>
    <fill>
      <patternFill patternType="solid">
        <fgColor theme="3" tint="0.34998626667073579"/>
        <bgColor indexed="64"/>
      </patternFill>
    </fill>
    <fill>
      <patternFill patternType="solid">
        <fgColor theme="3" tint="0.34998626667073579"/>
        <bgColor rgb="FFEFEFE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rgb="FF134F5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82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center"/>
    </xf>
    <xf numFmtId="0" fontId="5" fillId="2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right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14" fontId="5" fillId="6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vertical="center"/>
    </xf>
    <xf numFmtId="0" fontId="5" fillId="6" borderId="3" xfId="0" applyFont="1" applyFill="1" applyBorder="1" applyAlignment="1">
      <alignment horizontal="center"/>
    </xf>
    <xf numFmtId="0" fontId="5" fillId="6" borderId="3" xfId="0" applyFont="1" applyFill="1" applyBorder="1"/>
    <xf numFmtId="0" fontId="11" fillId="7" borderId="0" xfId="0" applyFont="1" applyFill="1" applyAlignment="1">
      <alignment horizontal="right" vertical="center"/>
    </xf>
    <xf numFmtId="0" fontId="4" fillId="7" borderId="0" xfId="0" applyFont="1" applyFill="1"/>
    <xf numFmtId="0" fontId="12" fillId="0" borderId="0" xfId="0" applyFont="1"/>
    <xf numFmtId="0" fontId="11" fillId="7" borderId="0" xfId="0" applyFont="1" applyFill="1" applyAlignment="1">
      <alignment vertical="center"/>
    </xf>
    <xf numFmtId="0" fontId="3" fillId="3" borderId="0" xfId="0" applyFont="1" applyFill="1" applyAlignment="1">
      <alignment horizontal="left"/>
    </xf>
    <xf numFmtId="0" fontId="17" fillId="0" borderId="0" xfId="0" applyFont="1"/>
    <xf numFmtId="164" fontId="5" fillId="0" borderId="0" xfId="0" applyNumberFormat="1" applyFont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18" fillId="0" borderId="1" xfId="0" applyFont="1" applyBorder="1" applyAlignment="1">
      <alignment horizontal="center" vertical="center"/>
    </xf>
    <xf numFmtId="1" fontId="18" fillId="0" borderId="2" xfId="0" applyNumberFormat="1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164" fontId="18" fillId="0" borderId="2" xfId="0" applyNumberFormat="1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0" fontId="18" fillId="0" borderId="0" xfId="0" applyFont="1"/>
    <xf numFmtId="44" fontId="13" fillId="0" borderId="3" xfId="1" applyFont="1" applyBorder="1" applyAlignment="1">
      <alignment horizontal="center" vertical="center"/>
    </xf>
    <xf numFmtId="44" fontId="14" fillId="0" borderId="3" xfId="1" applyFont="1" applyBorder="1" applyAlignment="1">
      <alignment horizontal="center" vertical="center"/>
    </xf>
    <xf numFmtId="44" fontId="16" fillId="0" borderId="3" xfId="1" applyFont="1" applyBorder="1" applyAlignment="1">
      <alignment horizontal="center" vertical="center"/>
    </xf>
    <xf numFmtId="44" fontId="13" fillId="6" borderId="3" xfId="1" applyFont="1" applyFill="1" applyBorder="1" applyAlignment="1">
      <alignment horizontal="center" vertical="center"/>
    </xf>
    <xf numFmtId="44" fontId="14" fillId="6" borderId="3" xfId="1" applyFont="1" applyFill="1" applyBorder="1" applyAlignment="1">
      <alignment horizontal="center" vertical="center"/>
    </xf>
    <xf numFmtId="44" fontId="16" fillId="6" borderId="3" xfId="1" applyFont="1" applyFill="1" applyBorder="1" applyAlignment="1">
      <alignment horizontal="center" vertical="center"/>
    </xf>
    <xf numFmtId="44" fontId="13" fillId="6" borderId="3" xfId="1" applyFont="1" applyFill="1" applyBorder="1" applyAlignment="1">
      <alignment horizontal="center"/>
    </xf>
    <xf numFmtId="44" fontId="14" fillId="6" borderId="3" xfId="1" applyFont="1" applyFill="1" applyBorder="1" applyAlignment="1">
      <alignment horizontal="center"/>
    </xf>
    <xf numFmtId="44" fontId="16" fillId="6" borderId="3" xfId="1" applyFont="1" applyFill="1" applyBorder="1" applyAlignment="1">
      <alignment horizontal="center"/>
    </xf>
    <xf numFmtId="44" fontId="13" fillId="0" borderId="3" xfId="1" applyFont="1" applyBorder="1" applyAlignment="1">
      <alignment horizontal="center"/>
    </xf>
    <xf numFmtId="44" fontId="14" fillId="0" borderId="3" xfId="1" applyFont="1" applyBorder="1" applyAlignment="1">
      <alignment horizontal="center"/>
    </xf>
    <xf numFmtId="44" fontId="16" fillId="0" borderId="3" xfId="1" applyFont="1" applyBorder="1" applyAlignment="1">
      <alignment horizontal="center"/>
    </xf>
    <xf numFmtId="0" fontId="21" fillId="4" borderId="0" xfId="0" applyFont="1" applyFill="1"/>
    <xf numFmtId="0" fontId="18" fillId="8" borderId="0" xfId="0" applyFont="1" applyFill="1"/>
    <xf numFmtId="0" fontId="23" fillId="8" borderId="0" xfId="0" applyFont="1" applyFill="1"/>
    <xf numFmtId="0" fontId="19" fillId="8" borderId="0" xfId="0" applyFont="1" applyFill="1"/>
    <xf numFmtId="0" fontId="18" fillId="4" borderId="0" xfId="0" applyFont="1" applyFill="1"/>
    <xf numFmtId="0" fontId="26" fillId="4" borderId="0" xfId="0" applyFont="1" applyFill="1" applyAlignment="1">
      <alignment vertical="top" wrapText="1"/>
    </xf>
    <xf numFmtId="14" fontId="24" fillId="9" borderId="4" xfId="0" applyNumberFormat="1" applyFont="1" applyFill="1" applyBorder="1" applyAlignment="1">
      <alignment horizontal="left"/>
    </xf>
    <xf numFmtId="0" fontId="24" fillId="9" borderId="5" xfId="0" applyFont="1" applyFill="1" applyBorder="1" applyAlignment="1">
      <alignment horizontal="left"/>
    </xf>
    <xf numFmtId="0" fontId="24" fillId="9" borderId="6" xfId="0" applyFont="1" applyFill="1" applyBorder="1" applyAlignment="1">
      <alignment horizontal="left"/>
    </xf>
    <xf numFmtId="164" fontId="24" fillId="9" borderId="4" xfId="1" applyNumberFormat="1" applyFont="1" applyFill="1" applyBorder="1" applyAlignment="1">
      <alignment horizontal="left"/>
    </xf>
    <xf numFmtId="164" fontId="24" fillId="9" borderId="5" xfId="1" applyNumberFormat="1" applyFont="1" applyFill="1" applyBorder="1" applyAlignment="1">
      <alignment horizontal="left"/>
    </xf>
    <xf numFmtId="164" fontId="24" fillId="9" borderId="6" xfId="1" applyNumberFormat="1" applyFont="1" applyFill="1" applyBorder="1" applyAlignment="1">
      <alignment horizontal="left"/>
    </xf>
    <xf numFmtId="0" fontId="25" fillId="8" borderId="0" xfId="0" applyFont="1" applyFill="1" applyAlignment="1">
      <alignment horizontal="left" vertical="top" wrapText="1"/>
    </xf>
    <xf numFmtId="0" fontId="22" fillId="4" borderId="0" xfId="0" applyFont="1" applyFill="1" applyAlignment="1">
      <alignment horizontal="center" vertical="center"/>
    </xf>
    <xf numFmtId="0" fontId="24" fillId="9" borderId="4" xfId="0" applyFont="1" applyFill="1" applyBorder="1" applyAlignment="1">
      <alignment horizontal="left"/>
    </xf>
    <xf numFmtId="1" fontId="24" fillId="9" borderId="4" xfId="0" applyNumberFormat="1" applyFont="1" applyFill="1" applyBorder="1" applyAlignment="1">
      <alignment horizontal="left" wrapText="1"/>
    </xf>
    <xf numFmtId="1" fontId="24" fillId="9" borderId="5" xfId="0" applyNumberFormat="1" applyFont="1" applyFill="1" applyBorder="1" applyAlignment="1">
      <alignment horizontal="left"/>
    </xf>
    <xf numFmtId="1" fontId="24" fillId="9" borderId="6" xfId="0" applyNumberFormat="1" applyFont="1" applyFill="1" applyBorder="1" applyAlignment="1">
      <alignment horizontal="left"/>
    </xf>
    <xf numFmtId="0" fontId="11" fillId="7" borderId="0" xfId="0" applyFont="1" applyFill="1" applyAlignment="1">
      <alignment horizontal="right" vertical="center"/>
    </xf>
    <xf numFmtId="0" fontId="17" fillId="8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17" fillId="0" borderId="0" xfId="0" applyFont="1"/>
    <xf numFmtId="0" fontId="4" fillId="0" borderId="0" xfId="0" applyFont="1" applyAlignment="1">
      <alignment horizontal="left" vertical="center"/>
    </xf>
    <xf numFmtId="0" fontId="4" fillId="7" borderId="0" xfId="0" applyFont="1" applyFill="1" applyAlignment="1">
      <alignment horizontal="right"/>
    </xf>
    <xf numFmtId="0" fontId="17" fillId="8" borderId="0" xfId="0" applyFont="1" applyFill="1"/>
    <xf numFmtId="0" fontId="1" fillId="2" borderId="0" xfId="0" applyFont="1" applyFill="1" applyAlignment="1">
      <alignment vertical="center"/>
    </xf>
  </cellXfs>
  <cellStyles count="2">
    <cellStyle name="Currency" xfId="1" builtinId="4"/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b/>
        <strike val="0"/>
        <outline val="0"/>
        <shadow val="0"/>
        <u val="none"/>
        <vertAlign val="baseline"/>
        <sz val="10"/>
        <color theme="7" tint="-0.499984740745262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rgb="FFFF0000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rgb="FFFF0000"/>
        <name val="Roboto"/>
        <scheme val="none"/>
      </font>
      <border outline="0">
        <left style="thin">
          <color rgb="FFD9D9D9"/>
        </left>
      </border>
    </dxf>
    <dxf>
      <font>
        <strike val="0"/>
        <outline val="0"/>
        <shadow val="0"/>
        <u val="none"/>
        <vertAlign val="baseline"/>
        <sz val="10"/>
        <color theme="9" tint="-0.499984740745262"/>
        <name val="Roboto"/>
        <scheme val="none"/>
      </font>
    </dxf>
    <dxf>
      <font>
        <strike val="0"/>
        <outline val="0"/>
        <shadow val="0"/>
        <u val="none"/>
        <vertAlign val="baseline"/>
        <name val="Roboto"/>
        <scheme val="none"/>
      </font>
      <border outline="0">
        <right style="thin">
          <color rgb="FFD9D9D9"/>
        </right>
      </border>
    </dxf>
    <dxf>
      <font>
        <strike val="0"/>
        <outline val="0"/>
        <shadow val="0"/>
        <u val="none"/>
        <vertAlign val="baseline"/>
        <name val="Roboto"/>
        <scheme val="none"/>
      </font>
    </dxf>
    <dxf>
      <font>
        <strike val="0"/>
        <outline val="0"/>
        <shadow val="0"/>
        <u val="none"/>
        <vertAlign val="baseline"/>
        <name val="Roboto"/>
        <scheme val="none"/>
      </font>
    </dxf>
    <dxf>
      <font>
        <strike val="0"/>
        <outline val="0"/>
        <shadow val="0"/>
        <u val="none"/>
        <vertAlign val="baseline"/>
        <name val="Roboto"/>
        <scheme val="none"/>
      </font>
    </dxf>
    <dxf>
      <border>
        <bottom style="thin">
          <color rgb="FFD9D9D9"/>
        </bottom>
      </border>
    </dxf>
    <dxf>
      <font>
        <strike val="0"/>
        <outline val="0"/>
        <shadow val="0"/>
        <u val="none"/>
        <vertAlign val="baseline"/>
        <name val="Roboto"/>
        <scheme val="none"/>
      </font>
      <fill>
        <patternFill patternType="solid">
          <fgColor rgb="FFEFEFEF"/>
          <bgColor theme="3" tint="0.34998626667073579"/>
        </patternFill>
      </fill>
      <border diagonalUp="0" diagonalDown="0" outline="0">
        <left style="thin">
          <color rgb="FFD9D9D9"/>
        </left>
        <right style="thin">
          <color rgb="FFD9D9D9"/>
        </right>
        <top/>
        <bottom/>
      </border>
    </dxf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26A69A"/>
          <bgColor rgb="FF26A69A"/>
        </patternFill>
      </fill>
    </dxf>
  </dxfs>
  <tableStyles count="1">
    <tableStyle name="Reconciliation Tab-style" pivot="0" count="3" xr9:uid="{00000000-0011-0000-FFFF-FFFF00000000}">
      <tableStyleElement type="headerRow" dxfId="14"/>
      <tableStyleElement type="firstRowStripe" dxfId="13"/>
      <tableStyleElement type="second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600076</xdr:colOff>
      <xdr:row>2</xdr:row>
      <xdr:rowOff>1</xdr:rowOff>
    </xdr:from>
    <xdr:to>
      <xdr:col>3</xdr:col>
      <xdr:colOff>217170</xdr:colOff>
      <xdr:row>4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7E99D1F-77C0-4488-B1D0-6BF0044F2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363" t="34926" r="44240" b="54044"/>
        <a:stretch/>
      </xdr:blipFill>
      <xdr:spPr>
        <a:xfrm>
          <a:off x="1600201" y="419101"/>
          <a:ext cx="531494" cy="514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361950</xdr:colOff>
      <xdr:row>0</xdr:row>
      <xdr:rowOff>104774</xdr:rowOff>
    </xdr:from>
    <xdr:to>
      <xdr:col>5</xdr:col>
      <xdr:colOff>180975</xdr:colOff>
      <xdr:row>2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470980A-B776-B314-D16F-1A645D376C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363" t="34926" r="44240" b="54044"/>
        <a:stretch/>
      </xdr:blipFill>
      <xdr:spPr>
        <a:xfrm>
          <a:off x="5953125" y="104774"/>
          <a:ext cx="885825" cy="85725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B14:G33" headerRowDxfId="11" dataDxfId="9" totalsRowDxfId="8" headerRowBorderDxfId="10">
  <tableColumns count="6">
    <tableColumn id="1" xr3:uid="{00000000-0010-0000-0000-000001000000}" name="DATE" dataDxfId="7"/>
    <tableColumn id="2" xr3:uid="{00000000-0010-0000-0000-000002000000}" name="DESCRIPTION" dataDxfId="6"/>
    <tableColumn id="3" xr3:uid="{00000000-0010-0000-0000-000003000000}" name="DEPOSITS IN TRANSIT" dataDxfId="5" dataCellStyle="Currency"/>
    <tableColumn id="4" xr3:uid="{00000000-0010-0000-0000-000004000000}" name="OUTSTANDING CHECKS" dataDxfId="4" dataCellStyle="Currency"/>
    <tableColumn id="5" xr3:uid="{00000000-0010-0000-0000-000005000000}" name="OTHER" dataDxfId="3" dataCellStyle="Currency"/>
    <tableColumn id="6" xr3:uid="{00000000-0010-0000-0000-000006000000}" name="BALANCE" dataDxfId="2" dataCellStyle="Currency"/>
  </tableColumns>
  <tableStyleInfo name="Reconciliation Tab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B9BE2-C833-40AD-880D-7027F751BCA4}">
  <dimension ref="A3:N20"/>
  <sheetViews>
    <sheetView showGridLines="0" tabSelected="1" workbookViewId="0">
      <selection activeCell="M10" sqref="M10"/>
    </sheetView>
  </sheetViews>
  <sheetFormatPr defaultRowHeight="15" x14ac:dyDescent="0.25"/>
  <cols>
    <col min="1" max="1" width="5.140625" style="43" customWidth="1"/>
    <col min="2" max="2" width="9.85546875" style="43" customWidth="1"/>
    <col min="3" max="3" width="13.7109375" style="43" customWidth="1"/>
    <col min="4" max="13" width="9.140625" style="43"/>
    <col min="14" max="14" width="12" style="43" bestFit="1" customWidth="1"/>
    <col min="15" max="16384" width="9.140625" style="43"/>
  </cols>
  <sheetData>
    <row r="3" spans="1:14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4" ht="23.25" x14ac:dyDescent="0.25">
      <c r="A4" s="56"/>
      <c r="B4" s="69" t="s">
        <v>0</v>
      </c>
      <c r="C4" s="69"/>
      <c r="D4" s="69"/>
      <c r="E4" s="69"/>
      <c r="F4" s="69"/>
      <c r="G4" s="69"/>
      <c r="H4" s="69"/>
      <c r="I4" s="69"/>
      <c r="J4" s="56"/>
      <c r="K4" s="56"/>
    </row>
    <row r="5" spans="1:14" x14ac:dyDescent="0.25">
      <c r="A5" s="57"/>
      <c r="B5" s="58"/>
      <c r="C5" s="58"/>
      <c r="D5" s="58"/>
      <c r="E5" s="58"/>
      <c r="F5" s="58"/>
      <c r="G5" s="58"/>
      <c r="H5" s="58"/>
      <c r="I5" s="58"/>
      <c r="J5" s="58"/>
      <c r="K5" s="57"/>
    </row>
    <row r="6" spans="1:14" x14ac:dyDescent="0.25">
      <c r="A6" s="57"/>
      <c r="B6" s="59" t="s">
        <v>18</v>
      </c>
      <c r="C6" s="58"/>
      <c r="D6" s="70" t="s">
        <v>19</v>
      </c>
      <c r="E6" s="63"/>
      <c r="F6" s="63"/>
      <c r="G6" s="63"/>
      <c r="H6" s="63"/>
      <c r="I6" s="64"/>
      <c r="J6" s="58"/>
      <c r="K6" s="58"/>
    </row>
    <row r="7" spans="1:14" x14ac:dyDescent="0.25">
      <c r="A7" s="57"/>
      <c r="B7" s="59" t="s">
        <v>20</v>
      </c>
      <c r="C7" s="58"/>
      <c r="D7" s="70" t="s">
        <v>27</v>
      </c>
      <c r="E7" s="63"/>
      <c r="F7" s="64"/>
      <c r="G7" s="58"/>
      <c r="H7" s="58"/>
      <c r="I7" s="58"/>
      <c r="J7" s="58"/>
      <c r="K7" s="58"/>
    </row>
    <row r="8" spans="1:14" x14ac:dyDescent="0.25">
      <c r="A8" s="57"/>
      <c r="B8" s="59" t="s">
        <v>21</v>
      </c>
      <c r="C8" s="58"/>
      <c r="D8" s="70" t="s">
        <v>28</v>
      </c>
      <c r="E8" s="63"/>
      <c r="F8" s="64"/>
      <c r="G8" s="58"/>
      <c r="H8" s="58"/>
      <c r="I8" s="58"/>
      <c r="J8" s="58"/>
      <c r="K8" s="58"/>
    </row>
    <row r="9" spans="1:14" x14ac:dyDescent="0.25">
      <c r="A9" s="57"/>
      <c r="B9" s="59"/>
      <c r="C9" s="58"/>
      <c r="D9" s="58"/>
      <c r="E9" s="58"/>
      <c r="F9" s="58"/>
      <c r="G9" s="58"/>
      <c r="H9" s="58"/>
      <c r="I9" s="58"/>
      <c r="J9" s="58"/>
      <c r="K9" s="58"/>
      <c r="N9" s="31"/>
    </row>
    <row r="10" spans="1:14" x14ac:dyDescent="0.25">
      <c r="A10" s="57"/>
      <c r="B10" s="59" t="s">
        <v>22</v>
      </c>
      <c r="C10" s="58"/>
      <c r="D10" s="70" t="s">
        <v>23</v>
      </c>
      <c r="E10" s="63"/>
      <c r="F10" s="64"/>
      <c r="G10" s="58"/>
      <c r="H10" s="58"/>
      <c r="I10" s="58"/>
      <c r="J10" s="58"/>
      <c r="K10" s="58"/>
    </row>
    <row r="11" spans="1:14" x14ac:dyDescent="0.25">
      <c r="A11" s="57"/>
      <c r="B11" s="59" t="s">
        <v>24</v>
      </c>
      <c r="C11" s="58"/>
      <c r="D11" s="71">
        <v>739284929372</v>
      </c>
      <c r="E11" s="72"/>
      <c r="F11" s="73"/>
      <c r="G11" s="58"/>
      <c r="H11" s="58"/>
      <c r="I11" s="58"/>
      <c r="J11" s="58"/>
      <c r="K11" s="58"/>
    </row>
    <row r="12" spans="1:14" x14ac:dyDescent="0.25">
      <c r="A12" s="57"/>
      <c r="B12" s="59" t="s">
        <v>25</v>
      </c>
      <c r="C12" s="58"/>
      <c r="D12" s="62">
        <v>44839</v>
      </c>
      <c r="E12" s="63"/>
      <c r="F12" s="64"/>
      <c r="G12" s="58"/>
      <c r="H12" s="58"/>
      <c r="I12" s="58"/>
      <c r="J12" s="58"/>
      <c r="K12" s="58"/>
    </row>
    <row r="13" spans="1:14" x14ac:dyDescent="0.25">
      <c r="A13" s="57"/>
      <c r="B13" s="59" t="s">
        <v>26</v>
      </c>
      <c r="C13" s="58"/>
      <c r="D13" s="65">
        <v>480000</v>
      </c>
      <c r="E13" s="66"/>
      <c r="F13" s="67"/>
      <c r="G13" s="58"/>
      <c r="H13" s="58"/>
      <c r="I13" s="58"/>
      <c r="J13" s="58"/>
      <c r="K13" s="58"/>
    </row>
    <row r="14" spans="1:14" x14ac:dyDescent="0.25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</row>
    <row r="15" spans="1:14" x14ac:dyDescent="0.25">
      <c r="A15" s="57"/>
      <c r="B15" s="57"/>
      <c r="C15" s="57"/>
      <c r="D15" s="57"/>
      <c r="E15" s="57"/>
      <c r="F15" s="57"/>
      <c r="G15" s="57"/>
      <c r="H15" s="57"/>
      <c r="I15" s="57"/>
      <c r="J15" s="57"/>
      <c r="K15" s="57"/>
    </row>
    <row r="16" spans="1:14" x14ac:dyDescent="0.25">
      <c r="A16" s="57"/>
      <c r="B16" s="57"/>
      <c r="C16" s="57"/>
      <c r="D16" s="68"/>
      <c r="E16" s="68"/>
      <c r="F16" s="68"/>
      <c r="G16" s="68"/>
      <c r="H16" s="57"/>
      <c r="I16" s="57"/>
      <c r="J16" s="57"/>
      <c r="K16" s="57"/>
    </row>
    <row r="17" spans="1:11" x14ac:dyDescent="0.25">
      <c r="A17" s="57"/>
      <c r="B17" s="57"/>
      <c r="C17" s="57"/>
      <c r="D17" s="68"/>
      <c r="E17" s="68"/>
      <c r="F17" s="68"/>
      <c r="G17" s="68"/>
      <c r="H17" s="57"/>
      <c r="I17" s="57"/>
      <c r="J17" s="57"/>
      <c r="K17" s="57"/>
    </row>
    <row r="18" spans="1:11" x14ac:dyDescent="0.25">
      <c r="A18" s="57"/>
      <c r="B18" s="57"/>
      <c r="C18" s="57"/>
      <c r="D18" s="68"/>
      <c r="E18" s="68"/>
      <c r="F18" s="68"/>
      <c r="G18" s="68"/>
      <c r="H18" s="57"/>
      <c r="I18" s="57"/>
      <c r="J18" s="57"/>
      <c r="K18" s="57"/>
    </row>
    <row r="19" spans="1:11" x14ac:dyDescent="0.25">
      <c r="A19" s="57"/>
      <c r="B19" s="57"/>
      <c r="C19" s="57"/>
      <c r="D19" s="68"/>
      <c r="E19" s="68"/>
      <c r="F19" s="68"/>
      <c r="G19" s="68"/>
      <c r="H19" s="57"/>
      <c r="I19" s="57"/>
      <c r="J19" s="57"/>
      <c r="K19" s="57"/>
    </row>
    <row r="20" spans="1:11" x14ac:dyDescent="0.25">
      <c r="A20" s="60"/>
      <c r="B20" s="60"/>
      <c r="C20" s="60"/>
      <c r="D20" s="61"/>
      <c r="E20" s="61"/>
      <c r="F20" s="61"/>
      <c r="G20" s="61"/>
      <c r="H20" s="60"/>
      <c r="I20" s="60"/>
      <c r="J20" s="60"/>
      <c r="K20" s="60"/>
    </row>
  </sheetData>
  <mergeCells count="9">
    <mergeCell ref="D12:F12"/>
    <mergeCell ref="D13:F13"/>
    <mergeCell ref="D16:G19"/>
    <mergeCell ref="B4:I4"/>
    <mergeCell ref="D6:I6"/>
    <mergeCell ref="D7:F7"/>
    <mergeCell ref="D8:F8"/>
    <mergeCell ref="D10:F10"/>
    <mergeCell ref="D11:F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H33"/>
  <sheetViews>
    <sheetView showGridLines="0" workbookViewId="0">
      <selection activeCell="G6" sqref="G6"/>
    </sheetView>
  </sheetViews>
  <sheetFormatPr defaultColWidth="12.5703125" defaultRowHeight="15.75" customHeight="1" x14ac:dyDescent="0.2"/>
  <cols>
    <col min="1" max="1" width="2.140625" style="34" customWidth="1"/>
    <col min="2" max="2" width="19.85546875" style="34" customWidth="1"/>
    <col min="3" max="3" width="45.85546875" style="34" bestFit="1" customWidth="1"/>
    <col min="4" max="4" width="16" style="34" customWidth="1"/>
    <col min="5" max="5" width="16" style="36" customWidth="1"/>
    <col min="6" max="6" width="14.5703125" style="36" customWidth="1"/>
    <col min="7" max="7" width="30.5703125" style="37" customWidth="1"/>
    <col min="8" max="8" width="2.42578125" style="34" customWidth="1"/>
    <col min="9" max="16384" width="12.5703125" style="34"/>
  </cols>
  <sheetData>
    <row r="1" spans="1:8" ht="13.5" customHeight="1" x14ac:dyDescent="0.55000000000000004">
      <c r="A1" s="1"/>
      <c r="B1" s="33"/>
      <c r="C1" s="33"/>
      <c r="D1" s="21"/>
      <c r="E1" s="21"/>
      <c r="F1" s="21"/>
      <c r="G1" s="21"/>
      <c r="H1" s="1"/>
    </row>
    <row r="2" spans="1:8" ht="62.25" customHeight="1" x14ac:dyDescent="0.2">
      <c r="A2" s="1"/>
      <c r="B2" s="22"/>
      <c r="C2" s="22"/>
      <c r="D2" s="22"/>
      <c r="E2" s="22"/>
      <c r="F2" s="22"/>
      <c r="G2" s="22" t="s">
        <v>0</v>
      </c>
      <c r="H2" s="1"/>
    </row>
    <row r="3" spans="1:8" ht="11.25" customHeight="1" x14ac:dyDescent="0.2">
      <c r="A3" s="1"/>
      <c r="B3" s="29"/>
      <c r="C3" s="29"/>
      <c r="D3" s="32"/>
      <c r="E3" s="74" t="str">
        <f>"Address:  "&amp;Setup!D6</f>
        <v>Address:  6629 D Motts Boulevard, Rapid City, SD 88202</v>
      </c>
      <c r="F3" s="74"/>
      <c r="G3" s="74"/>
      <c r="H3" s="1"/>
    </row>
    <row r="4" spans="1:8" ht="13.5" customHeight="1" x14ac:dyDescent="0.2">
      <c r="A4" s="1"/>
      <c r="B4" s="79"/>
      <c r="C4" s="80"/>
      <c r="D4" s="30"/>
      <c r="E4" s="30"/>
      <c r="F4" s="75" t="str">
        <f>"Email:  "&amp;Setup!D7&amp;"   "&amp;"Phone:  "&amp;Setup!D8</f>
        <v>Email:  bcdenterprise@email.com   Phone:  555-222-7777</v>
      </c>
      <c r="G4" s="75"/>
      <c r="H4" s="1"/>
    </row>
    <row r="5" spans="1:8" ht="13.5" customHeight="1" x14ac:dyDescent="0.4">
      <c r="A5" s="2"/>
      <c r="B5" s="2"/>
      <c r="C5" s="2"/>
      <c r="D5" s="3"/>
      <c r="E5" s="3"/>
      <c r="F5" s="3"/>
      <c r="G5" s="3"/>
      <c r="H5" s="3"/>
    </row>
    <row r="6" spans="1:8" ht="36.75" customHeight="1" x14ac:dyDescent="0.2">
      <c r="A6" s="1"/>
      <c r="B6" s="81" t="s">
        <v>1</v>
      </c>
      <c r="C6" s="77"/>
      <c r="D6" s="4"/>
      <c r="E6" s="4"/>
      <c r="F6" s="4"/>
      <c r="G6" s="4"/>
      <c r="H6" s="3"/>
    </row>
    <row r="7" spans="1:8" ht="12.75" customHeight="1" x14ac:dyDescent="0.2">
      <c r="A7" s="5"/>
      <c r="B7" s="5"/>
      <c r="C7" s="5"/>
      <c r="D7" s="4"/>
      <c r="E7" s="4"/>
      <c r="F7" s="4"/>
      <c r="G7" s="4"/>
      <c r="H7" s="3"/>
    </row>
    <row r="8" spans="1:8" ht="21.75" customHeight="1" x14ac:dyDescent="0.2">
      <c r="A8" s="6"/>
      <c r="B8" s="6" t="s">
        <v>2</v>
      </c>
      <c r="C8" s="38" t="str">
        <f>Setup!D10</f>
        <v>Orient Swiss Bank</v>
      </c>
      <c r="D8" s="7"/>
      <c r="E8" s="78" t="s">
        <v>3</v>
      </c>
      <c r="F8" s="77"/>
      <c r="G8" s="40">
        <f>Setup!D12</f>
        <v>44839</v>
      </c>
      <c r="H8" s="8"/>
    </row>
    <row r="9" spans="1:8" ht="21.75" customHeight="1" x14ac:dyDescent="0.2">
      <c r="A9" s="6"/>
      <c r="B9" s="6" t="s">
        <v>4</v>
      </c>
      <c r="C9" s="39">
        <f>Setup!D11</f>
        <v>739284929372</v>
      </c>
      <c r="D9" s="9"/>
      <c r="E9" s="78" t="s">
        <v>5</v>
      </c>
      <c r="F9" s="77"/>
      <c r="G9" s="41">
        <f>Setup!D13</f>
        <v>480000</v>
      </c>
      <c r="H9" s="10"/>
    </row>
    <row r="10" spans="1:8" ht="21.75" customHeight="1" x14ac:dyDescent="0.2">
      <c r="A10" s="4"/>
      <c r="B10" s="4"/>
      <c r="C10" s="4"/>
      <c r="D10" s="4"/>
      <c r="E10" s="11"/>
      <c r="F10" s="11"/>
      <c r="G10" s="4"/>
      <c r="H10" s="3"/>
    </row>
    <row r="11" spans="1:8" ht="21.75" customHeight="1" x14ac:dyDescent="0.2">
      <c r="A11" s="12"/>
      <c r="B11" s="76"/>
      <c r="C11" s="77"/>
      <c r="D11" s="77"/>
      <c r="E11" s="78" t="s">
        <v>6</v>
      </c>
      <c r="F11" s="77"/>
      <c r="G11" s="42">
        <f>(G9+SUM(D15:D33))-(SUM(E15:E33)+SUM(F15:F33))</f>
        <v>579180</v>
      </c>
      <c r="H11" s="3"/>
    </row>
    <row r="12" spans="1:8" ht="21.75" customHeight="1" x14ac:dyDescent="0.2">
      <c r="A12" s="12"/>
      <c r="B12" s="77"/>
      <c r="C12" s="77"/>
      <c r="D12" s="77"/>
      <c r="E12" s="78" t="s">
        <v>5</v>
      </c>
      <c r="F12" s="77"/>
      <c r="G12" s="41">
        <v>530000</v>
      </c>
      <c r="H12" s="35"/>
    </row>
    <row r="13" spans="1:8" ht="13.5" customHeight="1" x14ac:dyDescent="0.2">
      <c r="A13" s="13"/>
      <c r="B13" s="13"/>
      <c r="C13" s="13"/>
      <c r="D13" s="14"/>
      <c r="E13" s="14"/>
      <c r="F13" s="13"/>
      <c r="G13" s="13"/>
      <c r="H13" s="13"/>
    </row>
    <row r="14" spans="1:8" ht="33.75" customHeight="1" x14ac:dyDescent="0.2">
      <c r="A14" s="15"/>
      <c r="B14" s="23" t="s">
        <v>7</v>
      </c>
      <c r="C14" s="23" t="s">
        <v>8</v>
      </c>
      <c r="D14" s="24" t="s">
        <v>9</v>
      </c>
      <c r="E14" s="24" t="s">
        <v>10</v>
      </c>
      <c r="F14" s="23" t="s">
        <v>11</v>
      </c>
      <c r="G14" s="23" t="s">
        <v>12</v>
      </c>
      <c r="H14" s="15"/>
    </row>
    <row r="15" spans="1:8" ht="24" customHeight="1" x14ac:dyDescent="0.2">
      <c r="A15" s="16"/>
      <c r="B15" s="17">
        <v>54827</v>
      </c>
      <c r="C15" s="18" t="s">
        <v>13</v>
      </c>
      <c r="D15" s="44">
        <v>30000</v>
      </c>
      <c r="E15" s="45"/>
      <c r="F15" s="45"/>
      <c r="G15" s="46" cm="1">
        <f t="array" ref="G15">IFERROR(_xlfn.IFS(
AND(D15&lt;&gt;"",E15="",F15=""),$G$9+D15,
AND(D15="",E15&lt;&gt;"",F15=""),$G$9-E15,
AND(D15="",E15="",F15&lt;&gt;""),$G$9-F15,
AND(D15&lt;&gt;"",E15&lt;&gt;"",F15=""),SUM($G$9,D15)-E15,
AND(D15&lt;&gt;"",E15&lt;&gt;"",F15&lt;&gt;""),SUM($G$9,D15)-SUM(E15,F15),
AND(D15&lt;&gt;"",E15="",F15&lt;&gt;""),SUM($G$9,D15)-F15,
AND(D15="", E15&lt;&gt;"",F15&lt;&gt;""),$G$9-SUM(E15,F15)
),"")</f>
        <v>510000</v>
      </c>
      <c r="H15" s="10"/>
    </row>
    <row r="16" spans="1:8" ht="24" customHeight="1" x14ac:dyDescent="0.2">
      <c r="A16" s="16"/>
      <c r="B16" s="25">
        <v>54828</v>
      </c>
      <c r="C16" s="26" t="s">
        <v>14</v>
      </c>
      <c r="D16" s="47"/>
      <c r="E16" s="48">
        <v>20000</v>
      </c>
      <c r="F16" s="48"/>
      <c r="G16" s="49" cm="1">
        <f t="array" ref="G16">IFERROR(
IF(G15&lt;&gt;"",
      _xlfn.IFS(
          AND(D16&lt;&gt;"",E16="",F16=""),G15+D16,
          AND(D16="",E16&lt;&gt;"",F16=""),G15-E16,
          AND(D16="",E16="",F16&lt;&gt;""),G15-F16,
          AND(D16&lt;&gt;"",E16&lt;&gt;"",F16=""),SUM(G15,D16)-E16,
          AND(D16&lt;&gt;"",E16&lt;&gt;"",F16&lt;&gt;""),SUM(G15,D16)-SUM(E16,F16),
         AND(D16&lt;&gt;"",E16="",F16&lt;&gt;""),SUM(G15,D16)-F16,
        AND(D16="", E16&lt;&gt;"",F16&lt;&gt;""),G15-SUM(E16,F16)
),
 _xlfn.IFS(
          AND(D16&lt;&gt;"",E16="",F16=""),$G$9+D16,
          AND(D16="",E16&lt;&gt;"",F16=""),$G$9-E16,
          AND(D16="",E16="",F16&lt;&gt;""),$G$9-F16,
          AND(D16&lt;&gt;"",E16&lt;&gt;"",F16=""),SUM($G$9,D16)-E16,
          AND(D16&lt;&gt;"",E16&lt;&gt;"",F16&lt;&gt;""),SUM($G$9,D16)-SUM(E16,F16),
         AND(D16&lt;&gt;"",E16="",F16&lt;&gt;""),SUM($G$9,D16)-F16,
        AND(D16="", E16&lt;&gt;"",F16&lt;&gt;""),$G$9-SUM(E16,F16)
)
),"")</f>
        <v>490000</v>
      </c>
      <c r="H16" s="10"/>
    </row>
    <row r="17" spans="1:8" ht="24" customHeight="1" x14ac:dyDescent="0.2">
      <c r="A17" s="16"/>
      <c r="B17" s="17">
        <v>54829</v>
      </c>
      <c r="C17" s="18" t="s">
        <v>15</v>
      </c>
      <c r="D17" s="44"/>
      <c r="E17" s="45">
        <v>345</v>
      </c>
      <c r="F17" s="45">
        <v>345</v>
      </c>
      <c r="G17" s="46" cm="1">
        <f t="array" ref="G17">IFERROR(
IF(G16&lt;&gt;"",
      _xlfn.IFS(
          AND(D17&lt;&gt;"",E17="",F17=""),G16+D17,
          AND(D17="",E17&lt;&gt;"",F17=""),G16-E17,
          AND(D17="",E17="",F17&lt;&gt;""),G16-F17,
          AND(D17&lt;&gt;"",E17&lt;&gt;"",F17=""),SUM(G16,D17)-E17,
          AND(D17&lt;&gt;"",E17&lt;&gt;"",F17&lt;&gt;""),SUM(G16,D17)-SUM(E17,F17),
         AND(D17&lt;&gt;"",E17="",F17&lt;&gt;""),SUM(G16,D17)-F17,
        AND(D17="", E17&lt;&gt;"",F17&lt;&gt;""),G16-SUM(E17,F17)
),
IF( G15&lt;&gt;"",
_xlfn.IFS(
          AND(D17&lt;&gt;"",E17="",F17=""),G15+D17,
          AND(D17="",E17&lt;&gt;"",F17=""),G15-E17,
          AND(D17="",E17="",F17&lt;&gt;""),G15-F17,
          AND(D17&lt;&gt;"",E17&lt;&gt;"",F17=""),SUM(G15,D17)-E17,
          AND(D17&lt;&gt;"",E17&lt;&gt;"",F17&lt;&gt;""),SUM(G15,D17)-SUM(E17,F17),
         AND(D17&lt;&gt;"",E17="",F17&lt;&gt;""),SUM(G15,D17)-F17,
        AND(D17="", E17&lt;&gt;"",F17&lt;&gt;""),G15-SUM(E17,F17)
),_xlfn.IFS(
          AND(D17&lt;&gt;"",E17="",F17=""),$G$9+D17,
          AND(D17="",E17&lt;&gt;"",F17=""),$G$9-E17,
          AND(D17="",E17="",F17&lt;&gt;""),$G$9-F17,
          AND(D17&lt;&gt;"",E17&lt;&gt;"",F17=""),SUM($G$9,D17)-E17,
          AND(D17&lt;&gt;"",E17&lt;&gt;"",F17&lt;&gt;""),SUM($G$9,D17)-SUM(E17,F17),
         AND(D17&lt;&gt;"",E17="",F17&lt;&gt;""),SUM($G$9,D17)-F17,
        AND(D17="", E17&lt;&gt;"",F17&lt;&gt;""),$G$9-SUM(E17,F17)
)
)
),"")</f>
        <v>489310</v>
      </c>
      <c r="H17" s="10"/>
    </row>
    <row r="18" spans="1:8" ht="24" customHeight="1" x14ac:dyDescent="0.2">
      <c r="A18" s="16"/>
      <c r="B18" s="25">
        <v>54821</v>
      </c>
      <c r="C18" s="26" t="s">
        <v>16</v>
      </c>
      <c r="D18" s="47">
        <v>90000</v>
      </c>
      <c r="E18" s="48"/>
      <c r="F18" s="48"/>
      <c r="G18" s="49" cm="1">
        <f t="array" ref="G18">IFERROR(
IF(G17&lt;&gt;"",
      _xlfn.IFS(
          AND(D18&lt;&gt;"",E18="",F18=""),G17+D18,
          AND(D18="",E18&lt;&gt;"",F18=""),G17-E18,
          AND(D18="",E18="",F18&lt;&gt;""),G17-F18,
          AND(D18&lt;&gt;"",E18&lt;&gt;"",F18=""),SUM(G17,D18)-E18,
          AND(D18&lt;&gt;"",E18&lt;&gt;"",F18&lt;&gt;""),SUM(G17,D18)-SUM(E18,F18),
         AND(D18&lt;&gt;"",E18="",F18&lt;&gt;""),SUM(G17,D18)-F18,
        AND(D18="", E18&lt;&gt;"",F18&lt;&gt;""),G17-SUM(E18,F18)
),
IF( G16&lt;&gt;"",
_xlfn.IFS(
          AND(D18&lt;&gt;"",E18="",F18=""),G16+D18,
          AND(D18="",E18&lt;&gt;"",F18=""),G16-E18,
          AND(D18="",E18="",F18&lt;&gt;""),G16-F18,
          AND(D18&lt;&gt;"",E18&lt;&gt;"",F18=""),SUM(G16,D18)-E18,
          AND(D18&lt;&gt;"",E18&lt;&gt;"",F18&lt;&gt;""),SUM(G16,D18)-SUM(E18,F18),
         AND(D18&lt;&gt;"",E18="",F18&lt;&gt;""),SUM(G16,D18)-F18,
        AND(D18="", E18&lt;&gt;"",F18&lt;&gt;""),G16-SUM(E18,F18)
),
IF(G15&lt;&gt;"",
_xlfn.IFS(
          AND(D18&lt;&gt;"",E18="",F18=""),G15+D18,
          AND(D18="",E18&lt;&gt;"",F18=""),G15-E18,
          AND(D18="",E18="",F18&lt;&gt;""),G15-F18,
          AND(D18&lt;&gt;"",E18&lt;&gt;"",F18=""),SUM(G15,D18)-E18,
          AND(D18&lt;&gt;"",E18&lt;&gt;"",F18&lt;&gt;""),SUM(G15,D18)-SUM(E18,F18),
         AND(D18&lt;&gt;"",E18="",F18&lt;&gt;""),SUM(G15,D18)-F18,
        AND(D18="", E18&lt;&gt;"",F18&lt;&gt;""),G15-SUM(E18,F18)
),_xlfn.IFS(
          AND(D18&lt;&gt;"",E18="",F18=""),$G$9+D18,
          AND(D18="",E18&lt;&gt;"",F18=""),$G$9-E18,
          AND(D18="",E18="",F18&lt;&gt;""),$G$9-F18,
          AND(D18&lt;&gt;"",E18&lt;&gt;"",F18=""),SUM($G$9,D18)-E18,
          AND(D18&lt;&gt;"",E18&lt;&gt;"",F18&lt;&gt;""),SUM($G$9,D18)-SUM(E18,F18),
         AND(D18&lt;&gt;"",E18="",F18&lt;&gt;""),SUM($G$9,D18)-F18,
        AND(D18="", E18&lt;&gt;"",F18&lt;&gt;""),$G$9-SUM(E18,F18)
)
)
)
),"")</f>
        <v>579310</v>
      </c>
      <c r="H18" s="10"/>
    </row>
    <row r="19" spans="1:8" ht="24" customHeight="1" x14ac:dyDescent="0.2">
      <c r="A19" s="16"/>
      <c r="B19" s="17">
        <v>54843</v>
      </c>
      <c r="C19" s="18" t="s">
        <v>17</v>
      </c>
      <c r="D19" s="44"/>
      <c r="E19" s="45"/>
      <c r="F19" s="45">
        <v>130</v>
      </c>
      <c r="G19" s="46" cm="1">
        <f t="array" ref="G19">IFERROR(
IF(G18&lt;&gt;"",
      _xlfn.IFS(
          AND(D19&lt;&gt;"",E19="",F19=""),G18+D19,
          AND(D19="",E19&lt;&gt;"",F19=""),G18-E19,
          AND(D19="",E19="",F19&lt;&gt;""),G18-F19,
          AND(D19&lt;&gt;"",E19&lt;&gt;"",F19=""),SUM(G18,D19)-E19,
          AND(D19&lt;&gt;"",E19&lt;&gt;"",F19&lt;&gt;""),SUM(G18,D19)-SUM(E19,F19),
         AND(D19&lt;&gt;"",E19="",F19&lt;&gt;""),SUM(G18,D19)-F19,
        AND(D19="", E19&lt;&gt;"",F19&lt;&gt;""),G18-SUM(E19,F19)
),
IF( G17&lt;&gt;"",
_xlfn.IFS(
          AND(D19&lt;&gt;"",E19="",F19=""),G17+D19,
          AND(D19="",E19&lt;&gt;"",F19=""),G17-E19,
          AND(D19="",E19="",F19&lt;&gt;""),G17-F19,
          AND(D19&lt;&gt;"",E19&lt;&gt;"",F19=""),SUM(G17,D19)-E19,
          AND(D19&lt;&gt;"",E19&lt;&gt;"",F19&lt;&gt;""),SUM(G17,D19)-SUM(E19,F19),
         AND(D19&lt;&gt;"",E19="",F19&lt;&gt;""),SUM(G17,D19)-F19,
        AND(D19="", E19&lt;&gt;"",F19&lt;&gt;""),G17-SUM(E19,F19)
),
IF(G16&lt;&gt;"",
_xlfn.IFS(
          AND(D19&lt;&gt;"",E19="",F19=""),G16+D19,
          AND(D19="",E19&lt;&gt;"",F19=""),G16-E19,
          AND(D19="",E19="",F19&lt;&gt;""),G16-F19,
          AND(D19&lt;&gt;"",E19&lt;&gt;"",F19=""),SUM(G16,D19)-E19,
          AND(D19&lt;&gt;"",E19&lt;&gt;"",F19&lt;&gt;""),SUM(G16,D19)-SUM(E19,F19),
         AND(D19&lt;&gt;"",E19="",F19&lt;&gt;""),SUM(G16,D19)-F19,
        AND(D19="", E19&lt;&gt;"",F19&lt;&gt;""),G16-SUM(E19,F19)
),
IF(G15&lt;&gt;"",
_xlfn.IFS(
          AND(D19&lt;&gt;"",E19="",F19=""),G15+D19,
          AND(D19="",E19&lt;&gt;"",F19=""),G15-E19,
          AND(D19="",E19="",F19&lt;&gt;""),G15-F19,
          AND(D19&lt;&gt;"",E19&lt;&gt;"",F19=""),SUM(G15,D19)-E19,
          AND(D19&lt;&gt;"",E19&lt;&gt;"",F19&lt;&gt;""),SUM(G15,D19)-SUM(E19,F19),
         AND(D19&lt;&gt;"",E19="",F19&lt;&gt;""),SUM(G15,D19)-F19,
        AND(D19="", E19&lt;&gt;"",F19&lt;&gt;""),G15-SUM(E19,F19)
),_xlfn.IFS(
          AND(D19&lt;&gt;"",E19="",F19=""),$G$9+D19,
          AND(D19="",E19&lt;&gt;"",F19=""),$G$9-E19,
          AND(D19="",E19="",F19&lt;&gt;""),$G$9-F19,
          AND(D19&lt;&gt;"",E19&lt;&gt;"",F19=""),SUM($G$9,D19)-E19,
          AND(D19&lt;&gt;"",E19&lt;&gt;"",F19&lt;&gt;""),SUM($G$9,D19)-SUM(E19,F19),
         AND(D19&lt;&gt;"",E19="",F19&lt;&gt;""),SUM($G$9,D19)-F19,
        AND(D19="", E19&lt;&gt;"",F19&lt;&gt;""),$G$9-SUM(E19,F19)
)
)
)
)
),"")</f>
        <v>579180</v>
      </c>
      <c r="H19" s="10"/>
    </row>
    <row r="20" spans="1:8" ht="24" customHeight="1" x14ac:dyDescent="0.2">
      <c r="A20" s="8"/>
      <c r="B20" s="27"/>
      <c r="C20" s="28"/>
      <c r="D20" s="50"/>
      <c r="E20" s="51"/>
      <c r="F20" s="51"/>
      <c r="G20" s="52" t="str">
        <f t="shared" ref="G20:G33" si="0">IF(AND(D20="",E20="",F20=""),"",IF(D20="",G19-SUM(E20:F20),IF(AND(D20&gt;0,E20&gt;0,F20&gt;0),(G19+D20)-SUM(E20:F20),G19+D20)))</f>
        <v/>
      </c>
      <c r="H20" s="10"/>
    </row>
    <row r="21" spans="1:8" ht="24" customHeight="1" x14ac:dyDescent="0.2">
      <c r="A21" s="8"/>
      <c r="B21" s="19"/>
      <c r="C21" s="20"/>
      <c r="D21" s="53"/>
      <c r="E21" s="54"/>
      <c r="F21" s="54"/>
      <c r="G21" s="55" t="str">
        <f t="shared" si="0"/>
        <v/>
      </c>
      <c r="H21" s="10"/>
    </row>
    <row r="22" spans="1:8" ht="24" customHeight="1" x14ac:dyDescent="0.2">
      <c r="A22" s="8"/>
      <c r="B22" s="27"/>
      <c r="C22" s="28"/>
      <c r="D22" s="50"/>
      <c r="E22" s="51"/>
      <c r="F22" s="51"/>
      <c r="G22" s="52" t="str">
        <f t="shared" si="0"/>
        <v/>
      </c>
      <c r="H22" s="10"/>
    </row>
    <row r="23" spans="1:8" ht="24" customHeight="1" x14ac:dyDescent="0.2">
      <c r="A23" s="8"/>
      <c r="B23" s="19"/>
      <c r="C23" s="20"/>
      <c r="D23" s="53"/>
      <c r="E23" s="54"/>
      <c r="F23" s="54"/>
      <c r="G23" s="55" t="str">
        <f t="shared" si="0"/>
        <v/>
      </c>
      <c r="H23" s="10"/>
    </row>
    <row r="24" spans="1:8" ht="24" customHeight="1" x14ac:dyDescent="0.2">
      <c r="A24" s="8"/>
      <c r="B24" s="27"/>
      <c r="C24" s="28"/>
      <c r="D24" s="50"/>
      <c r="E24" s="51"/>
      <c r="F24" s="51"/>
      <c r="G24" s="52" t="str">
        <f t="shared" si="0"/>
        <v/>
      </c>
      <c r="H24" s="10"/>
    </row>
    <row r="25" spans="1:8" ht="24" customHeight="1" x14ac:dyDescent="0.2">
      <c r="A25" s="8"/>
      <c r="B25" s="19"/>
      <c r="C25" s="20"/>
      <c r="D25" s="53"/>
      <c r="E25" s="54"/>
      <c r="F25" s="54"/>
      <c r="G25" s="55" t="str">
        <f t="shared" si="0"/>
        <v/>
      </c>
      <c r="H25" s="10"/>
    </row>
    <row r="26" spans="1:8" ht="24" customHeight="1" x14ac:dyDescent="0.2">
      <c r="A26" s="8"/>
      <c r="B26" s="27"/>
      <c r="C26" s="28"/>
      <c r="D26" s="50"/>
      <c r="E26" s="51"/>
      <c r="F26" s="51"/>
      <c r="G26" s="52" t="str">
        <f t="shared" si="0"/>
        <v/>
      </c>
      <c r="H26" s="10"/>
    </row>
    <row r="27" spans="1:8" ht="24" customHeight="1" x14ac:dyDescent="0.2">
      <c r="A27" s="8"/>
      <c r="B27" s="19"/>
      <c r="C27" s="20"/>
      <c r="D27" s="53"/>
      <c r="E27" s="54"/>
      <c r="F27" s="54"/>
      <c r="G27" s="55" t="str">
        <f t="shared" si="0"/>
        <v/>
      </c>
      <c r="H27" s="10"/>
    </row>
    <row r="28" spans="1:8" ht="24" customHeight="1" x14ac:dyDescent="0.2">
      <c r="A28" s="8"/>
      <c r="B28" s="27"/>
      <c r="C28" s="28"/>
      <c r="D28" s="50"/>
      <c r="E28" s="51"/>
      <c r="F28" s="51"/>
      <c r="G28" s="52" t="str">
        <f t="shared" si="0"/>
        <v/>
      </c>
      <c r="H28" s="10"/>
    </row>
    <row r="29" spans="1:8" ht="24" customHeight="1" x14ac:dyDescent="0.2">
      <c r="A29" s="8"/>
      <c r="B29" s="19"/>
      <c r="C29" s="20"/>
      <c r="D29" s="53"/>
      <c r="E29" s="54"/>
      <c r="F29" s="54"/>
      <c r="G29" s="55" t="str">
        <f t="shared" si="0"/>
        <v/>
      </c>
      <c r="H29" s="10"/>
    </row>
    <row r="30" spans="1:8" ht="24" customHeight="1" x14ac:dyDescent="0.2">
      <c r="A30" s="8"/>
      <c r="B30" s="27"/>
      <c r="C30" s="28"/>
      <c r="D30" s="50"/>
      <c r="E30" s="51"/>
      <c r="F30" s="51"/>
      <c r="G30" s="52" t="str">
        <f t="shared" si="0"/>
        <v/>
      </c>
      <c r="H30" s="10"/>
    </row>
    <row r="31" spans="1:8" ht="24" customHeight="1" x14ac:dyDescent="0.2">
      <c r="A31" s="8"/>
      <c r="B31" s="19"/>
      <c r="C31" s="20"/>
      <c r="D31" s="53"/>
      <c r="E31" s="54"/>
      <c r="F31" s="54"/>
      <c r="G31" s="55" t="str">
        <f t="shared" si="0"/>
        <v/>
      </c>
      <c r="H31" s="10"/>
    </row>
    <row r="32" spans="1:8" ht="24" customHeight="1" x14ac:dyDescent="0.2">
      <c r="A32" s="8"/>
      <c r="B32" s="27"/>
      <c r="C32" s="28"/>
      <c r="D32" s="50"/>
      <c r="E32" s="51"/>
      <c r="F32" s="51"/>
      <c r="G32" s="52" t="str">
        <f t="shared" si="0"/>
        <v/>
      </c>
      <c r="H32" s="10"/>
    </row>
    <row r="33" spans="1:8" ht="24" customHeight="1" x14ac:dyDescent="0.2">
      <c r="A33" s="8"/>
      <c r="B33" s="19"/>
      <c r="C33" s="20"/>
      <c r="D33" s="53"/>
      <c r="E33" s="54"/>
      <c r="F33" s="54"/>
      <c r="G33" s="55" t="str">
        <f t="shared" si="0"/>
        <v/>
      </c>
      <c r="H33" s="10"/>
    </row>
  </sheetData>
  <customSheetViews>
    <customSheetView guid="{2E076032-996A-408E-AD6F-86AF6BD3411A}" filter="1" showAutoFilter="1">
      <pageMargins left="0.7" right="0.7" top="0.75" bottom="0.75" header="0.3" footer="0.3"/>
      <autoFilter ref="B14:G19" xr:uid="{84A8B634-D772-4880-AD68-0C2EA409D1BA}"/>
    </customSheetView>
    <customSheetView guid="{25220D3D-C7A3-4AA7-811A-0B8D9135AFE7}" filter="1" showAutoFilter="1">
      <pageMargins left="0.7" right="0.7" top="0.75" bottom="0.75" header="0.3" footer="0.3"/>
      <autoFilter ref="B14:G19" xr:uid="{F7F0B042-6205-4ABA-B98B-4B1E82FB502D}"/>
    </customSheetView>
  </customSheetViews>
  <mergeCells count="9">
    <mergeCell ref="E3:G3"/>
    <mergeCell ref="F4:G4"/>
    <mergeCell ref="B11:D12"/>
    <mergeCell ref="E11:F11"/>
    <mergeCell ref="E12:F12"/>
    <mergeCell ref="B4:C4"/>
    <mergeCell ref="B6:C6"/>
    <mergeCell ref="E8:F8"/>
    <mergeCell ref="E9:F9"/>
  </mergeCells>
  <conditionalFormatting sqref="D15:G33">
    <cfRule type="cellIs" dxfId="1" priority="2" operator="lessThan">
      <formula>0</formula>
    </cfRule>
  </conditionalFormatting>
  <conditionalFormatting sqref="G11">
    <cfRule type="cellIs" dxfId="0" priority="1" operator="lessThan">
      <formula>0</formula>
    </cfRule>
  </conditionalFormatting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Setup</vt:lpstr>
      <vt:lpstr>Reconciliation 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Edzel Palicte</dc:creator>
  <cp:lastModifiedBy>Samrat pal</cp:lastModifiedBy>
  <dcterms:created xsi:type="dcterms:W3CDTF">2022-10-07T00:43:42Z</dcterms:created>
  <dcterms:modified xsi:type="dcterms:W3CDTF">2025-02-26T12:34:57Z</dcterms:modified>
</cp:coreProperties>
</file>